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清单及报价格式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<sst xmlns="http://schemas.openxmlformats.org/spreadsheetml/2006/main" count="334" uniqueCount="208">
  <si>
    <t>2号楼3楼住院儿科装修工程预算清单表</t>
  </si>
  <si>
    <t>序号</t>
  </si>
  <si>
    <t>项目名称</t>
  </si>
  <si>
    <t>项目特征描述</t>
  </si>
  <si>
    <t>单位</t>
  </si>
  <si>
    <t>工程量</t>
  </si>
  <si>
    <t>单价</t>
  </si>
  <si>
    <t>小计</t>
  </si>
  <si>
    <t xml:space="preserve">主材品牌 </t>
  </si>
  <si>
    <t>备注</t>
  </si>
  <si>
    <t>拆除工程</t>
  </si>
  <si>
    <t xml:space="preserve"> </t>
  </si>
  <si>
    <t>砖砌体拆除</t>
  </si>
  <si>
    <t>1.砌体名称 
2.砌体材质 
3.拆除高度 
4.拆除砌体的截面尺寸 
5.砌体表面的附着物种类</t>
  </si>
  <si>
    <t>m2</t>
  </si>
  <si>
    <t>砖砌橱柜拆除</t>
  </si>
  <si>
    <t>米</t>
  </si>
  <si>
    <t>蹲便地台拆除</t>
  </si>
  <si>
    <t>地砖拆除（卫生间）</t>
  </si>
  <si>
    <t>1.地砖拆除</t>
  </si>
  <si>
    <t>墙砖拆除（卫生间）</t>
  </si>
  <si>
    <t>1.墙砖拆除</t>
  </si>
  <si>
    <t>地砖拆除（病房,过道，护士站，医生办公室，休息室等公共区域）</t>
  </si>
  <si>
    <t>小电梯口过道地砖拆除</t>
  </si>
  <si>
    <t>小电梯口过道墙砖拆除</t>
  </si>
  <si>
    <t>地砖拆除（医生休息室）</t>
  </si>
  <si>
    <t>工区及病房原脚线拆除</t>
  </si>
  <si>
    <t>1.拆除名称(200mm高）</t>
  </si>
  <si>
    <t>小电梯口过道墙铲除涂料面</t>
  </si>
  <si>
    <t>1.铲除涂料面</t>
  </si>
  <si>
    <t>原坐式输液位家具拆除及现场临时搬运</t>
  </si>
  <si>
    <t>1.原有柜体拆除 
2.施工工程现场来回搬运5次</t>
  </si>
  <si>
    <t>墙面部分电器拆除</t>
  </si>
  <si>
    <t>1.电视机6台，消毒机6台 
2.施工工程现场来回搬运3次</t>
  </si>
  <si>
    <t>台</t>
  </si>
  <si>
    <t>墙面广告及门牌拆除</t>
  </si>
  <si>
    <t>1.拆除后及集中保护
2.施工工程现场来回搬运2次</t>
  </si>
  <si>
    <t>项</t>
  </si>
  <si>
    <t>卫生间原洁具拆除</t>
  </si>
  <si>
    <t>1.洁具拆除</t>
  </si>
  <si>
    <t>套</t>
  </si>
  <si>
    <t>木门拆除（病房）</t>
  </si>
  <si>
    <t>1.木门拆除(M0920)</t>
  </si>
  <si>
    <t>樘</t>
  </si>
  <si>
    <t>病房窗套拆除</t>
  </si>
  <si>
    <t xml:space="preserve">1.窗套名称 
2.实木材质 
3.拆除范围 
</t>
  </si>
  <si>
    <t>栏杆、栏板拆除</t>
  </si>
  <si>
    <t>1.栏杆（板）的高度 
2.栏杆、栏板种类</t>
  </si>
  <si>
    <t>m</t>
  </si>
  <si>
    <t>铲除涂料面（阳台）</t>
  </si>
  <si>
    <t>铲除涂料面（病房）</t>
  </si>
  <si>
    <t>原病房窗帘轨道，输液轨道拆除</t>
  </si>
  <si>
    <t>个</t>
  </si>
  <si>
    <t>建渣清运</t>
  </si>
  <si>
    <t>车</t>
  </si>
  <si>
    <t>装饰工程</t>
  </si>
  <si>
    <t>实心砖墙</t>
  </si>
  <si>
    <t>1.砖品种、规格、强度等级:MU20页岩砖、240mm×115mm×53mm
2.墙体类型:混水墙
3.墙体厚度:120mm
4.砂浆强度等级:M5水泥砂浆</t>
  </si>
  <si>
    <t>m3</t>
  </si>
  <si>
    <t>新作蹲便地台（护士休息室）</t>
  </si>
  <si>
    <t>1.砖品种、规格、强度等级:MU20页岩砖、240mm×115mm×53mm
2.回填类型:建渣
3.地台高度:250mm
4.砂浆强度等级:M5水泥砂浆</t>
  </si>
  <si>
    <t>楼地面找平层（卫生间）</t>
  </si>
  <si>
    <t>1.楼地面找平层 水泥砂浆(中砂)厚度20mm 在填充材料上 1:2</t>
  </si>
  <si>
    <t>墙面砂浆找平层（卫生间）</t>
  </si>
  <si>
    <t>1.立面砂浆找平层 水泥砂浆(中砂)厚度13mm 1∶2</t>
  </si>
  <si>
    <t>地砖砂浆找平（病房,过道，护士站，医生办公室，储藏间等公共区域）</t>
  </si>
  <si>
    <t>小电梯口过道砂浆找平</t>
  </si>
  <si>
    <t>小电梯口过道墙砖砂浆找平</t>
  </si>
  <si>
    <t>地砖砂浆找平（医生休息室）</t>
  </si>
  <si>
    <t>公区及病房脚线抹灰</t>
  </si>
  <si>
    <t>20mm厚200mm高1：2.5水泥砂浆抹灰</t>
  </si>
  <si>
    <t>卷材防水（卫生间）</t>
  </si>
  <si>
    <t>1.卷材防水 PE高分子卷材</t>
  </si>
  <si>
    <t>卷材防水（开水房）</t>
  </si>
  <si>
    <t>自流平</t>
  </si>
  <si>
    <t>㎡</t>
  </si>
  <si>
    <t>地砖楼地面 300×300（卫生间）</t>
  </si>
  <si>
    <t>1.彩釉地砖 300×300、美缝</t>
  </si>
  <si>
    <t>墙面 瓷砖贴面（卫生间）</t>
  </si>
  <si>
    <t>1.瓷砖贴面 水泥沙浆 中砂   面砖 300×600、美缝</t>
  </si>
  <si>
    <t>地面 瓷砖贴面（配药房，小电梯口楼梯间，医生休息室，开水房，储藏间）</t>
  </si>
  <si>
    <t>1.瓷砖贴面 水泥沙浆 中砂   面砖 600×600</t>
  </si>
  <si>
    <t>墙面 瓷砖贴面（开水房）</t>
  </si>
  <si>
    <t>1.瓷砖贴面 水泥沙浆 中砂   面砖 300×600</t>
  </si>
  <si>
    <t>窗台立面平面贴砖</t>
  </si>
  <si>
    <t>1.彩釉地砖 400×800、美缝</t>
  </si>
  <si>
    <t>PVC地胶</t>
  </si>
  <si>
    <t>≥1.8mm,同质透心，光面，脚线上翻10cm，含收边条，辅料等</t>
  </si>
  <si>
    <t>刷乳胶漆底漆一遍面漆两遍（病房，公区）</t>
  </si>
  <si>
    <t>1.腻子种类   腻子胶
2.刮腻子遍数   三遍
3.油漆品种、刷漆遍数  乳胶漆底漆一遍 面漆两遍</t>
  </si>
  <si>
    <t>立邦、多乐士、都芳净味</t>
  </si>
  <si>
    <t>刷乳胶漆底漆一遍面漆两遍（阳台）</t>
  </si>
  <si>
    <t>刷乳胶漆底漆一遍面漆两遍（医生休息室，储藏间3间，开水房）</t>
  </si>
  <si>
    <t>排水管刷银粉漆</t>
  </si>
  <si>
    <t>排水管刷银粉漆二遍</t>
  </si>
  <si>
    <t>砖夹水池制作</t>
  </si>
  <si>
    <t>1.玻化地砖 800×800、美缝+金属收边条</t>
  </si>
  <si>
    <t>水盆及龙头</t>
  </si>
  <si>
    <t>1.不锈钢水盆+不锈钢龙头+高压管+角阀</t>
  </si>
  <si>
    <t>铝合金扣板天棚吊顶 方形（卫生间）</t>
  </si>
  <si>
    <t>1.吊顶形式 、龙骨材料种类    铝合金方板龙骨
2.面层材料品种、规格、 铝合金方板 300×600，厚度≥0.6mm</t>
  </si>
  <si>
    <t>镜面玻璃</t>
  </si>
  <si>
    <t>1.成品镜面 车边</t>
  </si>
  <si>
    <t>16</t>
  </si>
  <si>
    <t>浴巾(架)</t>
  </si>
  <si>
    <t>1.铝合金双折叠，长度≥60cm</t>
  </si>
  <si>
    <t>铝合金门</t>
  </si>
  <si>
    <t>1.铝合金门，极窄边框，长虹磨砂超白玻，厚度≥1.4mm</t>
  </si>
  <si>
    <t>实木门</t>
  </si>
  <si>
    <t>免漆满铺指接实木门带框，优质锁具，观察窗，304不锈钢防撞饰面（单面），通开锁芯</t>
  </si>
  <si>
    <t>防火门翻新</t>
  </si>
  <si>
    <t>双扇门</t>
  </si>
  <si>
    <t>储藏间门翻新</t>
  </si>
  <si>
    <t>单扇门（门扇下脚裁切20mm)</t>
  </si>
  <si>
    <t>定制玻璃高格隔断</t>
  </si>
  <si>
    <t>成品铝合金隔断，钢化玻璃，磨砂贴膜，隐形地轨推拉带阻尼（两间）</t>
  </si>
  <si>
    <t>定制</t>
  </si>
  <si>
    <t>靠墙扶手安装（卫生间）</t>
  </si>
  <si>
    <t>扶手利旧安装</t>
  </si>
  <si>
    <t>电视架安装</t>
  </si>
  <si>
    <t>电视架购买及安装</t>
  </si>
  <si>
    <t>过道靠墙扶手</t>
  </si>
  <si>
    <t>过道靠墙扶手，医院专用扶手购买及安装</t>
  </si>
  <si>
    <t>输液轨道安装（原有轨道，只安装）</t>
  </si>
  <si>
    <t>原有轨道，只安装</t>
  </si>
  <si>
    <t>护角  L=1.5mm</t>
  </si>
  <si>
    <t>门边护角，铝合金底衬，PVC套</t>
  </si>
  <si>
    <t>40</t>
  </si>
  <si>
    <t>原家具重新安装加固</t>
  </si>
  <si>
    <t>1.原有柜体重新组装 
2.角铁加固</t>
  </si>
  <si>
    <t>实木提脚线及安装</t>
  </si>
  <si>
    <t>阳台晾衣杆</t>
  </si>
  <si>
    <t>不锈钢晾衣杆</t>
  </si>
  <si>
    <t>根</t>
  </si>
  <si>
    <t>成品撑衣杆</t>
  </si>
  <si>
    <t>不锈钢</t>
  </si>
  <si>
    <t>原窗户重新打胶</t>
  </si>
  <si>
    <t>灰色结构胶</t>
  </si>
  <si>
    <t>给排水、采暖、燃气工程</t>
  </si>
  <si>
    <t>坐式大便器</t>
  </si>
  <si>
    <t>1.坐式大便器</t>
  </si>
  <si>
    <t>组</t>
  </si>
  <si>
    <t>马可波罗、九牧、箭牌</t>
  </si>
  <si>
    <t>蹲便器</t>
  </si>
  <si>
    <t>蹲便器，水箱</t>
  </si>
  <si>
    <t>洗手柜 630*800mm</t>
  </si>
  <si>
    <t>1</t>
  </si>
  <si>
    <t>立柱洗脸盆</t>
  </si>
  <si>
    <t>1.立柱洗脸盆, 立式水嘴 DN15</t>
  </si>
  <si>
    <t>淋浴简易花洒</t>
  </si>
  <si>
    <t>1.混合水龙头，手持增压喷头，底座方向调节</t>
  </si>
  <si>
    <t>水龙头 DN20</t>
  </si>
  <si>
    <t>1.冷热水龙头 DN20</t>
  </si>
  <si>
    <t>不锈钢地漏 DN100</t>
  </si>
  <si>
    <t>1.不锈钢防臭地漏 DN100</t>
  </si>
  <si>
    <t>九牧、潜水艇、箭牌</t>
  </si>
  <si>
    <t>pp-r给水管 DN20</t>
  </si>
  <si>
    <t>1.pp-r给水管 DN20</t>
  </si>
  <si>
    <t>90</t>
  </si>
  <si>
    <t>电气设备安装工程</t>
  </si>
  <si>
    <t>换气扇</t>
  </si>
  <si>
    <t>1.换气扇,300*300</t>
  </si>
  <si>
    <t>镜前灯</t>
  </si>
  <si>
    <t>1.镜前灯，双头，E27</t>
  </si>
  <si>
    <t>扣板灯</t>
  </si>
  <si>
    <t>1.扣板灯，300*600</t>
  </si>
  <si>
    <t>佛山照明、雷士、飞利浦</t>
  </si>
  <si>
    <t>病房，工区LED吸顶灯</t>
  </si>
  <si>
    <t>1.LED吸顶灯，500*500</t>
  </si>
  <si>
    <t>过道LED吸顶灯</t>
  </si>
  <si>
    <t>1.LED吸顶灯，直径≥250mm</t>
  </si>
  <si>
    <t>塑料铜芯绝缘导线 BV-2.5mm2</t>
  </si>
  <si>
    <t>1.塑料铜芯绝缘导线 BV-2.5mm2</t>
  </si>
  <si>
    <t>400</t>
  </si>
  <si>
    <t>塔牌</t>
  </si>
  <si>
    <t>塑料铜芯绝缘导线 BV-4.0mm2</t>
  </si>
  <si>
    <t>1.塑料铜芯绝缘导线 BV-4.0mm2</t>
  </si>
  <si>
    <t>电路凿（压）槽  刨沟 管径≤20mm</t>
  </si>
  <si>
    <t>/</t>
  </si>
  <si>
    <t>中央供氧凿（压）槽  刨沟 管径≤50mm</t>
  </si>
  <si>
    <t>接线盒</t>
  </si>
  <si>
    <t>1.暗装开关盒</t>
  </si>
  <si>
    <t>照明开关 扳式暗开关(单控)单联</t>
  </si>
  <si>
    <t>1.扳式暗开关(单控)单联</t>
  </si>
  <si>
    <t>64</t>
  </si>
  <si>
    <t>公牛</t>
  </si>
  <si>
    <t>照明开关 扳式暗开关(单控)双联</t>
  </si>
  <si>
    <t>1.扳式暗开关(单控)双联</t>
  </si>
  <si>
    <t>电源插座  单相暗插座15A 5孔</t>
  </si>
  <si>
    <t>1.单相暗插座15A 5孔</t>
  </si>
  <si>
    <t>1.单相暗插座15A 3孔</t>
  </si>
  <si>
    <t>楼层总电表箱安装</t>
  </si>
  <si>
    <t>智能互感电表，倍率30倍，制作安装，含跳线</t>
  </si>
  <si>
    <t>上海人民</t>
  </si>
  <si>
    <t>网络插座</t>
  </si>
  <si>
    <t>1.网络插座</t>
  </si>
  <si>
    <t>电视光纤插座</t>
  </si>
  <si>
    <t>1.电视光纤插座</t>
  </si>
  <si>
    <t>白盖板</t>
  </si>
  <si>
    <t>1.白盖板</t>
  </si>
  <si>
    <t>光纤线</t>
  </si>
  <si>
    <t>1.光纤线</t>
  </si>
  <si>
    <t>大唐</t>
  </si>
  <si>
    <t>工程直接费</t>
  </si>
  <si>
    <t>管理费</t>
  </si>
  <si>
    <t xml:space="preserve"> %</t>
  </si>
  <si>
    <t>税费</t>
  </si>
  <si>
    <t>合　　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</si>
</sst>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18"/>
      <color rgb="FF000000"/>
      <name val="宋体"/>
      <charset val="134"/>
    </font>
    <font>
      <b/>
      <sz val="16"/>
      <color rgb="FF000000"/>
      <name val="宋体"/>
      <charset val="134"/>
    </font>
    <font>
      <sz val="10"/>
      <color indexed="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1"/>
      <color rgb="FF000000"/>
      <name val="宋体"/>
      <charset val="134"/>
    </font>
    <font>
      <b/>
      <sz val="11"/>
      <color indexed="0"/>
      <name val="宋体"/>
      <charset val="134"/>
    </font>
    <font>
      <sz val="11"/>
      <color indexed="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Fill="1" applyAlignment="1"/>
    <xf numFmtId="0" fontId="2" fillId="2" borderId="0" xfId="0" applyFont="1" applyFill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"/>
  <sheetViews>
    <sheetView tabSelected="1" workbookViewId="0">
      <pane xSplit="5" ySplit="2" topLeftCell="F79" activePane="bottomRight" state="frozen"/>
      <selection/>
      <selection pane="topRight"/>
      <selection pane="bottomLeft"/>
      <selection pane="bottomRight" activeCell="G100" sqref="G100"/>
    </sheetView>
  </sheetViews>
  <sheetFormatPr defaultColWidth="42" defaultRowHeight="15" customHeight="1"/>
  <cols>
    <col min="1" max="1" width="8.63333333333333" style="1" customWidth="1"/>
    <col min="2" max="2" width="23.575" style="1" customWidth="1"/>
    <col min="3" max="3" width="29.6333333333333" style="4" customWidth="1"/>
    <col min="4" max="4" width="8.175" style="1" customWidth="1"/>
    <col min="5" max="5" width="9.14166666666667" style="5" customWidth="1"/>
    <col min="6" max="6" width="8.75833333333333" style="6" customWidth="1"/>
    <col min="7" max="7" width="10.2" style="6" customWidth="1"/>
    <col min="8" max="8" width="13.5833333333333" style="7" customWidth="1"/>
    <col min="9" max="9" width="22.8333333333333" style="8" customWidth="1"/>
    <col min="10" max="10" width="17.9" style="1" customWidth="1"/>
    <col min="11" max="16384" width="42" style="1"/>
  </cols>
  <sheetData>
    <row r="1" s="1" customFormat="1" ht="24" customHeight="1" spans="1:9">
      <c r="A1" s="9" t="s">
        <v>0</v>
      </c>
      <c r="B1" s="9"/>
      <c r="C1" s="9"/>
      <c r="D1" s="9"/>
      <c r="E1" s="9"/>
      <c r="F1" s="10"/>
      <c r="G1" s="10"/>
      <c r="H1" s="11"/>
      <c r="I1" s="35"/>
    </row>
    <row r="2" s="1" customFormat="1" ht="30" customHeight="1" spans="1:9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5" t="s">
        <v>8</v>
      </c>
      <c r="I2" s="36" t="s">
        <v>9</v>
      </c>
    </row>
    <row r="3" s="1" customFormat="1" ht="25" customHeight="1" spans="1:9">
      <c r="A3" s="16" t="s">
        <v>10</v>
      </c>
      <c r="B3" s="17"/>
      <c r="C3" s="18"/>
      <c r="D3" s="19" t="s">
        <v>11</v>
      </c>
      <c r="E3" s="20" t="s">
        <v>11</v>
      </c>
      <c r="F3" s="21"/>
      <c r="G3" s="14"/>
      <c r="H3" s="15"/>
      <c r="I3" s="37"/>
    </row>
    <row r="4" s="2" customFormat="1" ht="55" customHeight="1" spans="1:9">
      <c r="A4" s="22">
        <v>1</v>
      </c>
      <c r="B4" s="23" t="s">
        <v>12</v>
      </c>
      <c r="C4" s="23" t="s">
        <v>13</v>
      </c>
      <c r="D4" s="23" t="s">
        <v>14</v>
      </c>
      <c r="E4" s="24">
        <f>4.2*2.25+0.8*2.75+1.53*2.75+1*2.35+1.65*2.3-1.5*2</f>
        <v>19.0025</v>
      </c>
      <c r="F4" s="25"/>
      <c r="G4" s="25"/>
      <c r="H4" s="26"/>
      <c r="I4" s="26"/>
    </row>
    <row r="5" s="2" customFormat="1" ht="55" customHeight="1" spans="1:9">
      <c r="A5" s="22">
        <v>2</v>
      </c>
      <c r="B5" s="23" t="s">
        <v>15</v>
      </c>
      <c r="C5" s="23" t="s">
        <v>13</v>
      </c>
      <c r="D5" s="23" t="s">
        <v>16</v>
      </c>
      <c r="E5" s="24">
        <f>1.1+1.8</f>
        <v>2.9</v>
      </c>
      <c r="F5" s="25"/>
      <c r="G5" s="25"/>
      <c r="H5" s="26"/>
      <c r="I5" s="26"/>
    </row>
    <row r="6" s="2" customFormat="1" ht="55" customHeight="1" spans="1:9">
      <c r="A6" s="22">
        <v>3</v>
      </c>
      <c r="B6" s="23" t="s">
        <v>17</v>
      </c>
      <c r="C6" s="23" t="s">
        <v>13</v>
      </c>
      <c r="D6" s="23" t="s">
        <v>14</v>
      </c>
      <c r="E6" s="27">
        <f>1.5*17</f>
        <v>25.5</v>
      </c>
      <c r="F6" s="25"/>
      <c r="G6" s="25"/>
      <c r="H6" s="26"/>
      <c r="I6" s="26"/>
    </row>
    <row r="7" s="2" customFormat="1" ht="22.05" customHeight="1" spans="1:9">
      <c r="A7" s="22">
        <v>4</v>
      </c>
      <c r="B7" s="23" t="s">
        <v>18</v>
      </c>
      <c r="C7" s="23" t="s">
        <v>19</v>
      </c>
      <c r="D7" s="23" t="s">
        <v>14</v>
      </c>
      <c r="E7" s="25">
        <v>56.5</v>
      </c>
      <c r="F7" s="25"/>
      <c r="G7" s="25"/>
      <c r="H7" s="26"/>
      <c r="I7" s="26"/>
    </row>
    <row r="8" s="2" customFormat="1" ht="22.05" customHeight="1" spans="1:9">
      <c r="A8" s="22">
        <v>5</v>
      </c>
      <c r="B8" s="23" t="s">
        <v>20</v>
      </c>
      <c r="C8" s="23" t="s">
        <v>21</v>
      </c>
      <c r="D8" s="23" t="s">
        <v>14</v>
      </c>
      <c r="E8" s="25">
        <v>290.48</v>
      </c>
      <c r="F8" s="25"/>
      <c r="G8" s="25"/>
      <c r="H8" s="26"/>
      <c r="I8" s="26"/>
    </row>
    <row r="9" s="2" customFormat="1" ht="50" customHeight="1" spans="1:9">
      <c r="A9" s="22">
        <v>6</v>
      </c>
      <c r="B9" s="23" t="s">
        <v>22</v>
      </c>
      <c r="C9" s="23" t="s">
        <v>19</v>
      </c>
      <c r="D9" s="23" t="s">
        <v>14</v>
      </c>
      <c r="E9" s="25">
        <f>546+8</f>
        <v>554</v>
      </c>
      <c r="F9" s="25"/>
      <c r="G9" s="25"/>
      <c r="H9" s="26"/>
      <c r="I9" s="26"/>
    </row>
    <row r="10" s="2" customFormat="1" ht="22.05" customHeight="1" spans="1:9">
      <c r="A10" s="22">
        <v>7</v>
      </c>
      <c r="B10" s="23" t="s">
        <v>23</v>
      </c>
      <c r="C10" s="23" t="s">
        <v>19</v>
      </c>
      <c r="D10" s="23" t="s">
        <v>14</v>
      </c>
      <c r="E10" s="25">
        <v>10</v>
      </c>
      <c r="F10" s="25"/>
      <c r="G10" s="25"/>
      <c r="H10" s="26"/>
      <c r="I10" s="26"/>
    </row>
    <row r="11" s="2" customFormat="1" ht="22.05" customHeight="1" spans="1:9">
      <c r="A11" s="22">
        <v>8</v>
      </c>
      <c r="B11" s="23" t="s">
        <v>24</v>
      </c>
      <c r="C11" s="23" t="s">
        <v>21</v>
      </c>
      <c r="D11" s="23" t="s">
        <v>14</v>
      </c>
      <c r="E11" s="25">
        <f>4.8*0.9</f>
        <v>4.32</v>
      </c>
      <c r="F11" s="25"/>
      <c r="G11" s="25"/>
      <c r="H11" s="26"/>
      <c r="I11" s="26"/>
    </row>
    <row r="12" s="2" customFormat="1" ht="22.05" customHeight="1" spans="1:9">
      <c r="A12" s="22">
        <v>9</v>
      </c>
      <c r="B12" s="23" t="s">
        <v>25</v>
      </c>
      <c r="C12" s="23" t="s">
        <v>19</v>
      </c>
      <c r="D12" s="23" t="s">
        <v>14</v>
      </c>
      <c r="E12" s="25">
        <f>12.3+10.9+6.1</f>
        <v>29.3</v>
      </c>
      <c r="F12" s="25"/>
      <c r="G12" s="25"/>
      <c r="H12" s="26"/>
      <c r="I12" s="26"/>
    </row>
    <row r="13" s="2" customFormat="1" ht="28.2" customHeight="1" spans="1:9">
      <c r="A13" s="22">
        <v>10</v>
      </c>
      <c r="B13" s="23" t="s">
        <v>26</v>
      </c>
      <c r="C13" s="23" t="s">
        <v>27</v>
      </c>
      <c r="D13" s="23" t="s">
        <v>16</v>
      </c>
      <c r="E13" s="25">
        <v>398.3</v>
      </c>
      <c r="F13" s="25"/>
      <c r="G13" s="25"/>
      <c r="H13" s="26"/>
      <c r="I13" s="26"/>
    </row>
    <row r="14" s="2" customFormat="1" ht="22.05" customHeight="1" spans="1:9">
      <c r="A14" s="22">
        <v>11</v>
      </c>
      <c r="B14" s="23" t="s">
        <v>28</v>
      </c>
      <c r="C14" s="23" t="s">
        <v>29</v>
      </c>
      <c r="D14" s="23" t="s">
        <v>14</v>
      </c>
      <c r="E14" s="25">
        <v>18</v>
      </c>
      <c r="F14" s="25"/>
      <c r="G14" s="25"/>
      <c r="H14" s="26"/>
      <c r="I14" s="26"/>
    </row>
    <row r="15" s="2" customFormat="1" ht="28" customHeight="1" spans="1:9">
      <c r="A15" s="22">
        <v>12</v>
      </c>
      <c r="B15" s="23" t="s">
        <v>30</v>
      </c>
      <c r="C15" s="23" t="s">
        <v>31</v>
      </c>
      <c r="D15" s="23" t="s">
        <v>16</v>
      </c>
      <c r="E15" s="24">
        <f>(4.9*3+2*2+3.1)*2</f>
        <v>43.6</v>
      </c>
      <c r="F15" s="25"/>
      <c r="G15" s="25"/>
      <c r="H15" s="26"/>
      <c r="I15" s="26"/>
    </row>
    <row r="16" s="2" customFormat="1" ht="30" customHeight="1" spans="1:9">
      <c r="A16" s="22">
        <v>13</v>
      </c>
      <c r="B16" s="23" t="s">
        <v>32</v>
      </c>
      <c r="C16" s="23" t="s">
        <v>33</v>
      </c>
      <c r="D16" s="23" t="s">
        <v>34</v>
      </c>
      <c r="E16" s="24">
        <v>12</v>
      </c>
      <c r="F16" s="25"/>
      <c r="G16" s="25"/>
      <c r="H16" s="26"/>
      <c r="I16" s="26"/>
    </row>
    <row r="17" s="2" customFormat="1" ht="31" customHeight="1" spans="1:9">
      <c r="A17" s="22">
        <v>14</v>
      </c>
      <c r="B17" s="23" t="s">
        <v>35</v>
      </c>
      <c r="C17" s="23" t="s">
        <v>36</v>
      </c>
      <c r="D17" s="23" t="s">
        <v>37</v>
      </c>
      <c r="E17" s="24">
        <v>1</v>
      </c>
      <c r="F17" s="25"/>
      <c r="G17" s="25"/>
      <c r="H17" s="26"/>
      <c r="I17" s="26"/>
    </row>
    <row r="18" s="2" customFormat="1" ht="34" customHeight="1" spans="1:9">
      <c r="A18" s="22">
        <v>15</v>
      </c>
      <c r="B18" s="23" t="s">
        <v>38</v>
      </c>
      <c r="C18" s="23" t="s">
        <v>39</v>
      </c>
      <c r="D18" s="23" t="s">
        <v>40</v>
      </c>
      <c r="E18" s="25">
        <v>17</v>
      </c>
      <c r="F18" s="25"/>
      <c r="G18" s="25"/>
      <c r="H18" s="26"/>
      <c r="I18" s="26"/>
    </row>
    <row r="19" s="2" customFormat="1" ht="22.05" customHeight="1" spans="1:9">
      <c r="A19" s="22">
        <v>16</v>
      </c>
      <c r="B19" s="28" t="s">
        <v>41</v>
      </c>
      <c r="C19" s="23" t="s">
        <v>42</v>
      </c>
      <c r="D19" s="23" t="s">
        <v>43</v>
      </c>
      <c r="E19" s="25">
        <v>18</v>
      </c>
      <c r="F19" s="25"/>
      <c r="G19" s="25"/>
      <c r="H19" s="26"/>
      <c r="I19" s="26"/>
    </row>
    <row r="20" s="2" customFormat="1" ht="34" customHeight="1" spans="1:9">
      <c r="A20" s="22">
        <v>17</v>
      </c>
      <c r="B20" s="23" t="s">
        <v>44</v>
      </c>
      <c r="C20" s="23" t="s">
        <v>45</v>
      </c>
      <c r="D20" s="23" t="s">
        <v>40</v>
      </c>
      <c r="E20" s="25">
        <v>18</v>
      </c>
      <c r="F20" s="25"/>
      <c r="G20" s="25"/>
      <c r="H20" s="26"/>
      <c r="I20" s="26"/>
    </row>
    <row r="21" s="2" customFormat="1" ht="32" customHeight="1" spans="1:9">
      <c r="A21" s="22">
        <v>18</v>
      </c>
      <c r="B21" s="23" t="s">
        <v>46</v>
      </c>
      <c r="C21" s="23" t="s">
        <v>47</v>
      </c>
      <c r="D21" s="23" t="s">
        <v>48</v>
      </c>
      <c r="E21" s="25">
        <v>50</v>
      </c>
      <c r="F21" s="25"/>
      <c r="G21" s="25"/>
      <c r="H21" s="26"/>
      <c r="I21" s="26"/>
    </row>
    <row r="22" s="2" customFormat="1" ht="22.05" customHeight="1" spans="1:9">
      <c r="A22" s="22">
        <v>19</v>
      </c>
      <c r="B22" s="23" t="s">
        <v>49</v>
      </c>
      <c r="C22" s="23" t="s">
        <v>29</v>
      </c>
      <c r="D22" s="23" t="s">
        <v>14</v>
      </c>
      <c r="E22" s="25">
        <v>213.56</v>
      </c>
      <c r="F22" s="25"/>
      <c r="G22" s="25"/>
      <c r="H22" s="26"/>
      <c r="I22" s="26"/>
    </row>
    <row r="23" s="3" customFormat="1" ht="22.05" customHeight="1" spans="1:9">
      <c r="A23" s="22">
        <v>20</v>
      </c>
      <c r="B23" s="28" t="s">
        <v>50</v>
      </c>
      <c r="C23" s="28" t="s">
        <v>29</v>
      </c>
      <c r="D23" s="28" t="s">
        <v>14</v>
      </c>
      <c r="E23" s="29">
        <f>2075.26+18</f>
        <v>2093.26</v>
      </c>
      <c r="F23" s="30"/>
      <c r="G23" s="30"/>
      <c r="H23" s="31"/>
      <c r="I23" s="31"/>
    </row>
    <row r="24" s="2" customFormat="1" ht="25" customHeight="1" spans="1:9">
      <c r="A24" s="22">
        <v>21</v>
      </c>
      <c r="B24" s="23" t="s">
        <v>51</v>
      </c>
      <c r="C24" s="23" t="s">
        <v>36</v>
      </c>
      <c r="D24" s="23" t="s">
        <v>52</v>
      </c>
      <c r="E24" s="25">
        <f>17*4</f>
        <v>68</v>
      </c>
      <c r="F24" s="25"/>
      <c r="G24" s="25"/>
      <c r="H24" s="26"/>
      <c r="I24" s="26"/>
    </row>
    <row r="25" s="2" customFormat="1" ht="22.05" customHeight="1" spans="1:9">
      <c r="A25" s="22">
        <v>22</v>
      </c>
      <c r="B25" s="23" t="s">
        <v>53</v>
      </c>
      <c r="C25" s="23"/>
      <c r="D25" s="23" t="s">
        <v>54</v>
      </c>
      <c r="E25" s="25">
        <v>6</v>
      </c>
      <c r="F25" s="25"/>
      <c r="G25" s="25"/>
      <c r="H25" s="26"/>
      <c r="I25" s="26"/>
    </row>
    <row r="26" s="2" customFormat="1" ht="25" customHeight="1" spans="1:10">
      <c r="A26" s="16" t="s">
        <v>55</v>
      </c>
      <c r="B26" s="17"/>
      <c r="C26" s="18"/>
      <c r="D26" s="19" t="s">
        <v>11</v>
      </c>
      <c r="E26" s="20"/>
      <c r="F26" s="21"/>
      <c r="G26" s="14"/>
      <c r="H26" s="15"/>
      <c r="I26" s="37"/>
      <c r="J26" s="1"/>
    </row>
    <row r="27" s="2" customFormat="1" ht="57" customHeight="1" spans="1:9">
      <c r="A27" s="23">
        <v>1</v>
      </c>
      <c r="B27" s="23" t="s">
        <v>56</v>
      </c>
      <c r="C27" s="23" t="s">
        <v>57</v>
      </c>
      <c r="D27" s="23" t="s">
        <v>58</v>
      </c>
      <c r="E27" s="25">
        <f>(6.6*2.75+2.8*2.45-1.6*3)*0.24</f>
        <v>4.8504</v>
      </c>
      <c r="F27" s="25"/>
      <c r="G27" s="25"/>
      <c r="H27" s="26"/>
      <c r="I27" s="26"/>
    </row>
    <row r="28" s="2" customFormat="1" ht="57" customHeight="1" spans="1:9">
      <c r="A28" s="23">
        <v>2</v>
      </c>
      <c r="B28" s="23" t="s">
        <v>59</v>
      </c>
      <c r="C28" s="23" t="s">
        <v>60</v>
      </c>
      <c r="D28" s="23" t="s">
        <v>14</v>
      </c>
      <c r="E28" s="25">
        <v>1.5</v>
      </c>
      <c r="F28" s="25"/>
      <c r="G28" s="25"/>
      <c r="H28" s="26"/>
      <c r="I28" s="26"/>
    </row>
    <row r="29" s="2" customFormat="1" ht="32" customHeight="1" spans="1:9">
      <c r="A29" s="23">
        <v>3</v>
      </c>
      <c r="B29" s="23" t="s">
        <v>61</v>
      </c>
      <c r="C29" s="23" t="s">
        <v>62</v>
      </c>
      <c r="D29" s="23" t="s">
        <v>14</v>
      </c>
      <c r="E29" s="25">
        <v>51.4</v>
      </c>
      <c r="F29" s="25"/>
      <c r="G29" s="25"/>
      <c r="H29" s="26"/>
      <c r="I29" s="26"/>
    </row>
    <row r="30" s="2" customFormat="1" ht="34" customHeight="1" spans="1:9">
      <c r="A30" s="23">
        <v>4</v>
      </c>
      <c r="B30" s="23" t="s">
        <v>63</v>
      </c>
      <c r="C30" s="23" t="s">
        <v>64</v>
      </c>
      <c r="D30" s="23" t="s">
        <v>14</v>
      </c>
      <c r="E30" s="25">
        <f>125.1*2.4-16*0.8*2</f>
        <v>274.64</v>
      </c>
      <c r="F30" s="25"/>
      <c r="G30" s="25"/>
      <c r="H30" s="26"/>
      <c r="I30" s="26"/>
    </row>
    <row r="31" s="2" customFormat="1" ht="50" customHeight="1" spans="1:9">
      <c r="A31" s="23">
        <v>5</v>
      </c>
      <c r="B31" s="28" t="s">
        <v>65</v>
      </c>
      <c r="C31" s="23" t="s">
        <v>64</v>
      </c>
      <c r="D31" s="23" t="s">
        <v>14</v>
      </c>
      <c r="E31" s="25">
        <f>546+8</f>
        <v>554</v>
      </c>
      <c r="F31" s="25"/>
      <c r="G31" s="25"/>
      <c r="H31" s="26"/>
      <c r="I31" s="26"/>
    </row>
    <row r="32" s="2" customFormat="1" ht="22.05" customHeight="1" spans="1:9">
      <c r="A32" s="23">
        <v>6</v>
      </c>
      <c r="B32" s="23" t="s">
        <v>66</v>
      </c>
      <c r="C32" s="23" t="s">
        <v>64</v>
      </c>
      <c r="D32" s="23" t="s">
        <v>14</v>
      </c>
      <c r="E32" s="25">
        <v>10</v>
      </c>
      <c r="F32" s="25"/>
      <c r="G32" s="25"/>
      <c r="H32" s="26"/>
      <c r="I32" s="26"/>
    </row>
    <row r="33" s="2" customFormat="1" ht="22.05" customHeight="1" spans="1:9">
      <c r="A33" s="23">
        <v>7</v>
      </c>
      <c r="B33" s="23" t="s">
        <v>67</v>
      </c>
      <c r="C33" s="23" t="s">
        <v>64</v>
      </c>
      <c r="D33" s="23" t="s">
        <v>14</v>
      </c>
      <c r="E33" s="25">
        <f>4.8*0.9</f>
        <v>4.32</v>
      </c>
      <c r="F33" s="25"/>
      <c r="G33" s="25"/>
      <c r="H33" s="26"/>
      <c r="I33" s="26"/>
    </row>
    <row r="34" s="2" customFormat="1" ht="22.05" customHeight="1" spans="1:9">
      <c r="A34" s="23">
        <v>8</v>
      </c>
      <c r="B34" s="23" t="s">
        <v>68</v>
      </c>
      <c r="C34" s="23" t="s">
        <v>64</v>
      </c>
      <c r="D34" s="23" t="s">
        <v>14</v>
      </c>
      <c r="E34" s="25">
        <f>12.3+10.9+6.1</f>
        <v>29.3</v>
      </c>
      <c r="F34" s="25"/>
      <c r="G34" s="25"/>
      <c r="H34" s="26"/>
      <c r="I34" s="26"/>
    </row>
    <row r="35" s="2" customFormat="1" ht="27" customHeight="1" spans="1:9">
      <c r="A35" s="23">
        <v>9</v>
      </c>
      <c r="B35" s="23" t="s">
        <v>69</v>
      </c>
      <c r="C35" s="23" t="s">
        <v>70</v>
      </c>
      <c r="D35" s="23" t="s">
        <v>16</v>
      </c>
      <c r="E35" s="25">
        <v>398.3</v>
      </c>
      <c r="F35" s="25"/>
      <c r="G35" s="25"/>
      <c r="H35" s="26"/>
      <c r="I35" s="26"/>
    </row>
    <row r="36" s="2" customFormat="1" ht="28" customHeight="1" spans="1:9">
      <c r="A36" s="23">
        <v>10</v>
      </c>
      <c r="B36" s="23" t="s">
        <v>71</v>
      </c>
      <c r="C36" s="23" t="s">
        <v>72</v>
      </c>
      <c r="D36" s="23" t="s">
        <v>14</v>
      </c>
      <c r="E36" s="25">
        <f>278+36.8</f>
        <v>314.8</v>
      </c>
      <c r="F36" s="25"/>
      <c r="G36" s="25"/>
      <c r="H36" s="26"/>
      <c r="I36" s="26"/>
    </row>
    <row r="37" s="2" customFormat="1" ht="26" customHeight="1" spans="1:9">
      <c r="A37" s="23">
        <v>11</v>
      </c>
      <c r="B37" s="23" t="s">
        <v>73</v>
      </c>
      <c r="C37" s="23" t="s">
        <v>72</v>
      </c>
      <c r="D37" s="23" t="s">
        <v>14</v>
      </c>
      <c r="E37" s="25">
        <f>10.1*1+6-2</f>
        <v>14.1</v>
      </c>
      <c r="F37" s="25"/>
      <c r="G37" s="25"/>
      <c r="H37" s="26"/>
      <c r="I37" s="26"/>
    </row>
    <row r="38" s="2" customFormat="1" ht="36" customHeight="1" spans="1:9">
      <c r="A38" s="23">
        <v>12</v>
      </c>
      <c r="B38" s="23" t="s">
        <v>74</v>
      </c>
      <c r="C38" s="23" t="s">
        <v>74</v>
      </c>
      <c r="D38" s="23" t="s">
        <v>75</v>
      </c>
      <c r="E38" s="25">
        <v>546</v>
      </c>
      <c r="F38" s="25"/>
      <c r="G38" s="25"/>
      <c r="H38" s="26"/>
      <c r="I38" s="26"/>
    </row>
    <row r="39" s="2" customFormat="1" ht="36" customHeight="1" spans="1:9">
      <c r="A39" s="23">
        <v>13</v>
      </c>
      <c r="B39" s="23" t="s">
        <v>76</v>
      </c>
      <c r="C39" s="23" t="s">
        <v>77</v>
      </c>
      <c r="D39" s="23" t="s">
        <v>14</v>
      </c>
      <c r="E39" s="29">
        <f>51.4+6.8</f>
        <v>58.2</v>
      </c>
      <c r="F39" s="25"/>
      <c r="G39" s="25"/>
      <c r="H39" s="26"/>
      <c r="I39" s="26"/>
    </row>
    <row r="40" s="2" customFormat="1" ht="32" customHeight="1" spans="1:9">
      <c r="A40" s="23">
        <v>14</v>
      </c>
      <c r="B40" s="23" t="s">
        <v>78</v>
      </c>
      <c r="C40" s="23" t="s">
        <v>79</v>
      </c>
      <c r="D40" s="23" t="s">
        <v>14</v>
      </c>
      <c r="E40" s="25">
        <f>125.1*2.4-16*0.8*2+43.2</f>
        <v>317.84</v>
      </c>
      <c r="F40" s="25"/>
      <c r="G40" s="25"/>
      <c r="H40" s="26"/>
      <c r="I40" s="26"/>
    </row>
    <row r="41" s="2" customFormat="1" ht="44" customHeight="1" spans="1:9">
      <c r="A41" s="23">
        <v>15</v>
      </c>
      <c r="B41" s="23" t="s">
        <v>80</v>
      </c>
      <c r="C41" s="23" t="s">
        <v>81</v>
      </c>
      <c r="D41" s="23" t="s">
        <v>14</v>
      </c>
      <c r="E41" s="25">
        <f>12.3+10.9+6.1+10+8+3.6+3.3+7.1</f>
        <v>61.3</v>
      </c>
      <c r="F41" s="25"/>
      <c r="G41" s="25"/>
      <c r="H41" s="26"/>
      <c r="I41" s="26"/>
    </row>
    <row r="42" s="2" customFormat="1" ht="40" customHeight="1" spans="1:9">
      <c r="A42" s="23">
        <v>16</v>
      </c>
      <c r="B42" s="23" t="s">
        <v>82</v>
      </c>
      <c r="C42" s="23" t="s">
        <v>83</v>
      </c>
      <c r="D42" s="23" t="s">
        <v>14</v>
      </c>
      <c r="E42" s="25">
        <f>10.7*2.7-0.85*2.1*2+4.8*0.9</f>
        <v>29.64</v>
      </c>
      <c r="F42" s="25"/>
      <c r="G42" s="25"/>
      <c r="H42" s="26"/>
      <c r="I42" s="26"/>
    </row>
    <row r="43" s="2" customFormat="1" ht="26.4" customHeight="1" spans="1:9">
      <c r="A43" s="23">
        <v>17</v>
      </c>
      <c r="B43" s="23" t="s">
        <v>84</v>
      </c>
      <c r="C43" s="32" t="s">
        <v>85</v>
      </c>
      <c r="D43" s="23" t="s">
        <v>48</v>
      </c>
      <c r="E43" s="29">
        <v>66</v>
      </c>
      <c r="F43" s="25"/>
      <c r="G43" s="25"/>
      <c r="H43" s="26"/>
      <c r="I43" s="26"/>
    </row>
    <row r="44" s="2" customFormat="1" ht="35" customHeight="1" spans="1:9">
      <c r="A44" s="23">
        <v>18</v>
      </c>
      <c r="B44" s="23" t="s">
        <v>86</v>
      </c>
      <c r="C44" s="23" t="s">
        <v>87</v>
      </c>
      <c r="D44" s="23" t="s">
        <v>75</v>
      </c>
      <c r="E44" s="25">
        <f>546+530.9*0.1</f>
        <v>599.09</v>
      </c>
      <c r="F44" s="25"/>
      <c r="G44" s="25"/>
      <c r="H44" s="26"/>
      <c r="I44" s="26"/>
    </row>
    <row r="45" s="2" customFormat="1" ht="48" customHeight="1" spans="1:9">
      <c r="A45" s="23">
        <v>19</v>
      </c>
      <c r="B45" s="23" t="s">
        <v>88</v>
      </c>
      <c r="C45" s="23" t="s">
        <v>89</v>
      </c>
      <c r="D45" s="23" t="s">
        <v>14</v>
      </c>
      <c r="E45" s="29">
        <v>2075.26</v>
      </c>
      <c r="F45" s="25"/>
      <c r="G45" s="25"/>
      <c r="H45" s="26" t="s">
        <v>90</v>
      </c>
      <c r="I45" s="26"/>
    </row>
    <row r="46" s="2" customFormat="1" ht="45" customHeight="1" spans="1:9">
      <c r="A46" s="23">
        <v>20</v>
      </c>
      <c r="B46" s="23" t="s">
        <v>91</v>
      </c>
      <c r="C46" s="23" t="s">
        <v>89</v>
      </c>
      <c r="D46" s="23" t="s">
        <v>14</v>
      </c>
      <c r="E46" s="25">
        <v>213.56</v>
      </c>
      <c r="F46" s="25"/>
      <c r="G46" s="25"/>
      <c r="H46" s="26" t="s">
        <v>90</v>
      </c>
      <c r="I46" s="26"/>
    </row>
    <row r="47" s="2" customFormat="1" ht="54" customHeight="1" spans="1:9">
      <c r="A47" s="23">
        <v>21</v>
      </c>
      <c r="B47" s="23" t="s">
        <v>92</v>
      </c>
      <c r="C47" s="23" t="s">
        <v>89</v>
      </c>
      <c r="D47" s="23" t="s">
        <v>14</v>
      </c>
      <c r="E47" s="25">
        <f>53.3+80.1*2.75-22.47</f>
        <v>251.105</v>
      </c>
      <c r="F47" s="25"/>
      <c r="G47" s="25"/>
      <c r="H47" s="26" t="s">
        <v>90</v>
      </c>
      <c r="I47" s="26"/>
    </row>
    <row r="48" s="2" customFormat="1" ht="22.05" customHeight="1" spans="1:9">
      <c r="A48" s="23">
        <v>22</v>
      </c>
      <c r="B48" s="23" t="s">
        <v>93</v>
      </c>
      <c r="C48" s="23" t="s">
        <v>94</v>
      </c>
      <c r="D48" s="23" t="s">
        <v>48</v>
      </c>
      <c r="E48" s="25">
        <v>76</v>
      </c>
      <c r="F48" s="25"/>
      <c r="G48" s="25"/>
      <c r="H48" s="26"/>
      <c r="I48" s="26"/>
    </row>
    <row r="49" s="2" customFormat="1" ht="24.6" customHeight="1" spans="1:9">
      <c r="A49" s="23">
        <v>23</v>
      </c>
      <c r="B49" s="33" t="s">
        <v>95</v>
      </c>
      <c r="C49" s="32" t="s">
        <v>96</v>
      </c>
      <c r="D49" s="23" t="s">
        <v>48</v>
      </c>
      <c r="E49" s="29">
        <v>1.6</v>
      </c>
      <c r="F49" s="25"/>
      <c r="G49" s="25"/>
      <c r="H49" s="26"/>
      <c r="I49" s="26"/>
    </row>
    <row r="50" s="2" customFormat="1" ht="25.2" customHeight="1" spans="1:9">
      <c r="A50" s="23">
        <v>24</v>
      </c>
      <c r="B50" s="33" t="s">
        <v>97</v>
      </c>
      <c r="C50" s="32" t="s">
        <v>98</v>
      </c>
      <c r="D50" s="23" t="s">
        <v>40</v>
      </c>
      <c r="E50" s="29">
        <v>2</v>
      </c>
      <c r="F50" s="25"/>
      <c r="G50" s="25"/>
      <c r="H50" s="26"/>
      <c r="I50" s="26"/>
    </row>
    <row r="51" s="2" customFormat="1" ht="54" customHeight="1" spans="1:9">
      <c r="A51" s="23">
        <v>25</v>
      </c>
      <c r="B51" s="23" t="s">
        <v>99</v>
      </c>
      <c r="C51" s="23" t="s">
        <v>100</v>
      </c>
      <c r="D51" s="23" t="s">
        <v>14</v>
      </c>
      <c r="E51" s="29">
        <f>58.2*1.08+6.8</f>
        <v>69.656</v>
      </c>
      <c r="F51" s="25"/>
      <c r="G51" s="25"/>
      <c r="H51" s="26"/>
      <c r="I51" s="26"/>
    </row>
    <row r="52" s="2" customFormat="1" ht="24" customHeight="1" spans="1:9">
      <c r="A52" s="23">
        <v>26</v>
      </c>
      <c r="B52" s="23" t="s">
        <v>101</v>
      </c>
      <c r="C52" s="23" t="s">
        <v>102</v>
      </c>
      <c r="D52" s="23" t="s">
        <v>14</v>
      </c>
      <c r="E52" s="25" t="s">
        <v>103</v>
      </c>
      <c r="F52" s="25"/>
      <c r="G52" s="25"/>
      <c r="H52" s="26"/>
      <c r="I52" s="26"/>
    </row>
    <row r="53" s="2" customFormat="1" ht="24" customHeight="1" spans="1:9">
      <c r="A53" s="23">
        <v>27</v>
      </c>
      <c r="B53" s="23" t="s">
        <v>104</v>
      </c>
      <c r="C53" s="23" t="s">
        <v>105</v>
      </c>
      <c r="D53" s="23" t="s">
        <v>40</v>
      </c>
      <c r="E53" s="25">
        <v>16</v>
      </c>
      <c r="F53" s="25"/>
      <c r="G53" s="25"/>
      <c r="H53" s="26"/>
      <c r="I53" s="26"/>
    </row>
    <row r="54" s="2" customFormat="1" ht="28" customHeight="1" spans="1:9">
      <c r="A54" s="23">
        <v>28</v>
      </c>
      <c r="B54" s="23" t="s">
        <v>106</v>
      </c>
      <c r="C54" s="23" t="s">
        <v>107</v>
      </c>
      <c r="D54" s="23" t="s">
        <v>43</v>
      </c>
      <c r="E54" s="34">
        <v>16</v>
      </c>
      <c r="F54" s="25"/>
      <c r="G54" s="25"/>
      <c r="H54" s="26"/>
      <c r="I54" s="26"/>
    </row>
    <row r="55" s="2" customFormat="1" ht="31" customHeight="1" spans="1:9">
      <c r="A55" s="23">
        <v>29</v>
      </c>
      <c r="B55" s="23" t="s">
        <v>108</v>
      </c>
      <c r="C55" s="23" t="s">
        <v>109</v>
      </c>
      <c r="D55" s="23" t="s">
        <v>43</v>
      </c>
      <c r="E55" s="25">
        <v>21</v>
      </c>
      <c r="F55" s="25"/>
      <c r="G55" s="25"/>
      <c r="H55" s="26"/>
      <c r="I55" s="26"/>
    </row>
    <row r="56" s="2" customFormat="1" ht="22.05" customHeight="1" spans="1:9">
      <c r="A56" s="23">
        <v>30</v>
      </c>
      <c r="B56" s="23" t="s">
        <v>110</v>
      </c>
      <c r="C56" s="23" t="s">
        <v>111</v>
      </c>
      <c r="D56" s="23" t="s">
        <v>43</v>
      </c>
      <c r="E56" s="25">
        <v>2</v>
      </c>
      <c r="F56" s="25"/>
      <c r="G56" s="25"/>
      <c r="H56" s="26"/>
      <c r="I56" s="26"/>
    </row>
    <row r="57" s="2" customFormat="1" ht="22.05" customHeight="1" spans="1:9">
      <c r="A57" s="23">
        <v>31</v>
      </c>
      <c r="B57" s="23" t="s">
        <v>112</v>
      </c>
      <c r="C57" s="23" t="s">
        <v>113</v>
      </c>
      <c r="D57" s="23" t="s">
        <v>43</v>
      </c>
      <c r="E57" s="25">
        <v>3</v>
      </c>
      <c r="F57" s="25"/>
      <c r="G57" s="25"/>
      <c r="H57" s="26"/>
      <c r="I57" s="26"/>
    </row>
    <row r="58" s="2" customFormat="1" ht="35" customHeight="1" spans="1:9">
      <c r="A58" s="23">
        <v>32</v>
      </c>
      <c r="B58" s="23" t="s">
        <v>114</v>
      </c>
      <c r="C58" s="23" t="s">
        <v>115</v>
      </c>
      <c r="D58" s="23" t="s">
        <v>14</v>
      </c>
      <c r="E58" s="25">
        <v>21</v>
      </c>
      <c r="F58" s="25"/>
      <c r="G58" s="25"/>
      <c r="H58" s="26" t="s">
        <v>116</v>
      </c>
      <c r="I58" s="26"/>
    </row>
    <row r="59" s="2" customFormat="1" ht="30" customHeight="1" spans="1:9">
      <c r="A59" s="23">
        <v>33</v>
      </c>
      <c r="B59" s="23" t="s">
        <v>117</v>
      </c>
      <c r="C59" s="23" t="s">
        <v>118</v>
      </c>
      <c r="D59" s="23" t="s">
        <v>52</v>
      </c>
      <c r="E59" s="25">
        <v>16</v>
      </c>
      <c r="F59" s="25"/>
      <c r="G59" s="25"/>
      <c r="H59" s="26" t="s">
        <v>116</v>
      </c>
      <c r="I59" s="26"/>
    </row>
    <row r="60" s="2" customFormat="1" ht="24" customHeight="1" spans="1:9">
      <c r="A60" s="23">
        <v>34</v>
      </c>
      <c r="B60" s="23" t="s">
        <v>119</v>
      </c>
      <c r="C60" s="23" t="s">
        <v>120</v>
      </c>
      <c r="D60" s="23" t="s">
        <v>52</v>
      </c>
      <c r="E60" s="25">
        <v>16</v>
      </c>
      <c r="F60" s="25"/>
      <c r="G60" s="25"/>
      <c r="H60" s="26"/>
      <c r="I60" s="26"/>
    </row>
    <row r="61" s="2" customFormat="1" ht="34" customHeight="1" spans="1:9">
      <c r="A61" s="23">
        <v>35</v>
      </c>
      <c r="B61" s="23" t="s">
        <v>121</v>
      </c>
      <c r="C61" s="23" t="s">
        <v>122</v>
      </c>
      <c r="D61" s="23" t="s">
        <v>48</v>
      </c>
      <c r="E61" s="25">
        <v>35</v>
      </c>
      <c r="F61" s="25"/>
      <c r="G61" s="25"/>
      <c r="H61" s="26"/>
      <c r="I61" s="26"/>
    </row>
    <row r="62" s="2" customFormat="1" ht="22.5" spans="1:9">
      <c r="A62" s="23">
        <v>36</v>
      </c>
      <c r="B62" s="23" t="s">
        <v>123</v>
      </c>
      <c r="C62" s="23" t="s">
        <v>124</v>
      </c>
      <c r="D62" s="23" t="s">
        <v>52</v>
      </c>
      <c r="E62" s="25">
        <f>17*4</f>
        <v>68</v>
      </c>
      <c r="F62" s="25"/>
      <c r="G62" s="25"/>
      <c r="H62" s="26"/>
      <c r="I62" s="26"/>
    </row>
    <row r="63" s="2" customFormat="1" ht="30" customHeight="1" spans="1:9">
      <c r="A63" s="23">
        <v>37</v>
      </c>
      <c r="B63" s="23" t="s">
        <v>125</v>
      </c>
      <c r="C63" s="23" t="s">
        <v>126</v>
      </c>
      <c r="D63" s="23" t="s">
        <v>52</v>
      </c>
      <c r="E63" s="25" t="s">
        <v>127</v>
      </c>
      <c r="F63" s="25"/>
      <c r="G63" s="25"/>
      <c r="H63" s="26"/>
      <c r="I63" s="26"/>
    </row>
    <row r="64" s="2" customFormat="1" ht="28" customHeight="1" spans="1:9">
      <c r="A64" s="23">
        <v>38</v>
      </c>
      <c r="B64" s="23" t="s">
        <v>128</v>
      </c>
      <c r="C64" s="23" t="s">
        <v>129</v>
      </c>
      <c r="D64" s="23" t="s">
        <v>16</v>
      </c>
      <c r="E64" s="24">
        <f>(4.9*3+2*2+3.1)*2</f>
        <v>43.6</v>
      </c>
      <c r="F64" s="25"/>
      <c r="G64" s="25"/>
      <c r="H64" s="26"/>
      <c r="I64" s="26"/>
    </row>
    <row r="65" s="2" customFormat="1" ht="22.05" customHeight="1" spans="1:9">
      <c r="A65" s="23">
        <v>39</v>
      </c>
      <c r="B65" s="23" t="s">
        <v>130</v>
      </c>
      <c r="C65" s="23"/>
      <c r="D65" s="23" t="s">
        <v>48</v>
      </c>
      <c r="E65" s="25">
        <v>30</v>
      </c>
      <c r="F65" s="25"/>
      <c r="G65" s="25"/>
      <c r="H65" s="26"/>
      <c r="I65" s="26"/>
    </row>
    <row r="66" s="2" customFormat="1" ht="18.6" customHeight="1" spans="1:9">
      <c r="A66" s="23">
        <v>40</v>
      </c>
      <c r="B66" s="23" t="s">
        <v>131</v>
      </c>
      <c r="C66" s="23" t="s">
        <v>132</v>
      </c>
      <c r="D66" s="23" t="s">
        <v>133</v>
      </c>
      <c r="E66" s="25">
        <v>16</v>
      </c>
      <c r="F66" s="25"/>
      <c r="G66" s="25"/>
      <c r="H66" s="26"/>
      <c r="I66" s="26"/>
    </row>
    <row r="67" s="2" customFormat="1" ht="19.2" customHeight="1" spans="1:9">
      <c r="A67" s="23">
        <v>41</v>
      </c>
      <c r="B67" s="23" t="s">
        <v>134</v>
      </c>
      <c r="C67" s="23" t="s">
        <v>135</v>
      </c>
      <c r="D67" s="23" t="s">
        <v>133</v>
      </c>
      <c r="E67" s="25">
        <v>16</v>
      </c>
      <c r="F67" s="25"/>
      <c r="G67" s="25"/>
      <c r="H67" s="26"/>
      <c r="I67" s="26"/>
    </row>
    <row r="68" s="2" customFormat="1" ht="21.6" customHeight="1" spans="1:9">
      <c r="A68" s="23">
        <v>42</v>
      </c>
      <c r="B68" s="23" t="s">
        <v>136</v>
      </c>
      <c r="C68" s="23" t="s">
        <v>137</v>
      </c>
      <c r="D68" s="23" t="s">
        <v>52</v>
      </c>
      <c r="E68" s="25">
        <v>51</v>
      </c>
      <c r="F68" s="25"/>
      <c r="G68" s="25"/>
      <c r="H68" s="26"/>
      <c r="I68" s="26"/>
    </row>
    <row r="69" s="2" customFormat="1" ht="22.05" customHeight="1" spans="1:9">
      <c r="A69" s="23">
        <v>43</v>
      </c>
      <c r="B69" s="23" t="s">
        <v>53</v>
      </c>
      <c r="C69" s="23"/>
      <c r="D69" s="23" t="s">
        <v>54</v>
      </c>
      <c r="E69" s="25">
        <v>4</v>
      </c>
      <c r="F69" s="25"/>
      <c r="G69" s="25"/>
      <c r="H69" s="26"/>
      <c r="I69" s="26"/>
    </row>
    <row r="70" s="2" customFormat="1" ht="25" customHeight="1" spans="1:10">
      <c r="A70" s="16" t="s">
        <v>138</v>
      </c>
      <c r="B70" s="17"/>
      <c r="C70" s="18"/>
      <c r="D70" s="19"/>
      <c r="E70" s="20"/>
      <c r="F70" s="21"/>
      <c r="G70" s="14"/>
      <c r="H70" s="15"/>
      <c r="I70" s="37"/>
      <c r="J70" s="1"/>
    </row>
    <row r="71" s="2" customFormat="1" ht="24" customHeight="1" spans="1:9">
      <c r="A71" s="23">
        <v>1</v>
      </c>
      <c r="B71" s="23" t="s">
        <v>139</v>
      </c>
      <c r="C71" s="23" t="s">
        <v>140</v>
      </c>
      <c r="D71" s="23" t="s">
        <v>141</v>
      </c>
      <c r="E71" s="25">
        <v>15</v>
      </c>
      <c r="F71" s="25"/>
      <c r="G71" s="25"/>
      <c r="H71" s="26" t="s">
        <v>142</v>
      </c>
      <c r="I71" s="26"/>
    </row>
    <row r="72" s="2" customFormat="1" ht="24" customHeight="1" spans="1:9">
      <c r="A72" s="23">
        <v>2</v>
      </c>
      <c r="B72" s="23" t="s">
        <v>143</v>
      </c>
      <c r="C72" s="23" t="s">
        <v>144</v>
      </c>
      <c r="D72" s="23" t="s">
        <v>141</v>
      </c>
      <c r="E72" s="25">
        <v>1</v>
      </c>
      <c r="F72" s="25"/>
      <c r="G72" s="25"/>
      <c r="H72" s="26" t="s">
        <v>142</v>
      </c>
      <c r="I72" s="26"/>
    </row>
    <row r="73" s="2" customFormat="1" ht="22.05" customHeight="1" spans="1:9">
      <c r="A73" s="23">
        <v>3</v>
      </c>
      <c r="B73" s="23" t="s">
        <v>145</v>
      </c>
      <c r="C73" s="23" t="s">
        <v>145</v>
      </c>
      <c r="D73" s="23" t="s">
        <v>52</v>
      </c>
      <c r="E73" s="25" t="s">
        <v>146</v>
      </c>
      <c r="F73" s="25"/>
      <c r="G73" s="25"/>
      <c r="H73" s="26" t="s">
        <v>116</v>
      </c>
      <c r="I73" s="26"/>
    </row>
    <row r="74" s="2" customFormat="1" ht="29" customHeight="1" spans="1:9">
      <c r="A74" s="23">
        <v>4</v>
      </c>
      <c r="B74" s="23" t="s">
        <v>147</v>
      </c>
      <c r="C74" s="23" t="s">
        <v>148</v>
      </c>
      <c r="D74" s="23" t="s">
        <v>141</v>
      </c>
      <c r="E74" s="25">
        <v>17</v>
      </c>
      <c r="F74" s="25"/>
      <c r="G74" s="25"/>
      <c r="H74" s="26" t="s">
        <v>142</v>
      </c>
      <c r="I74" s="26"/>
    </row>
    <row r="75" s="2" customFormat="1" ht="29" customHeight="1" spans="1:9">
      <c r="A75" s="23">
        <v>5</v>
      </c>
      <c r="B75" s="23" t="s">
        <v>149</v>
      </c>
      <c r="C75" s="23" t="s">
        <v>150</v>
      </c>
      <c r="D75" s="23" t="s">
        <v>40</v>
      </c>
      <c r="E75" s="25">
        <v>16</v>
      </c>
      <c r="F75" s="25"/>
      <c r="G75" s="25"/>
      <c r="H75" s="26"/>
      <c r="I75" s="26"/>
    </row>
    <row r="76" s="2" customFormat="1" ht="25" customHeight="1" spans="1:9">
      <c r="A76" s="23">
        <v>6</v>
      </c>
      <c r="B76" s="23" t="s">
        <v>151</v>
      </c>
      <c r="C76" s="23" t="s">
        <v>152</v>
      </c>
      <c r="D76" s="23" t="s">
        <v>52</v>
      </c>
      <c r="E76" s="25">
        <v>18</v>
      </c>
      <c r="F76" s="25"/>
      <c r="G76" s="25"/>
      <c r="H76" s="26" t="s">
        <v>142</v>
      </c>
      <c r="I76" s="26"/>
    </row>
    <row r="77" s="2" customFormat="1" ht="24" customHeight="1" spans="1:9">
      <c r="A77" s="23">
        <v>7</v>
      </c>
      <c r="B77" s="23" t="s">
        <v>153</v>
      </c>
      <c r="C77" s="23" t="s">
        <v>154</v>
      </c>
      <c r="D77" s="23" t="s">
        <v>52</v>
      </c>
      <c r="E77" s="25" t="s">
        <v>103</v>
      </c>
      <c r="F77" s="25"/>
      <c r="G77" s="25"/>
      <c r="H77" s="26" t="s">
        <v>155</v>
      </c>
      <c r="I77" s="26"/>
    </row>
    <row r="78" s="2" customFormat="1" ht="29" customHeight="1" spans="1:9">
      <c r="A78" s="23">
        <v>8</v>
      </c>
      <c r="B78" s="23" t="s">
        <v>156</v>
      </c>
      <c r="C78" s="23" t="s">
        <v>157</v>
      </c>
      <c r="D78" s="23" t="s">
        <v>48</v>
      </c>
      <c r="E78" s="25" t="s">
        <v>158</v>
      </c>
      <c r="F78" s="25"/>
      <c r="G78" s="25"/>
      <c r="H78" s="26"/>
      <c r="I78" s="26"/>
    </row>
    <row r="79" s="2" customFormat="1" ht="25" customHeight="1" spans="1:10">
      <c r="A79" s="16" t="s">
        <v>159</v>
      </c>
      <c r="B79" s="17"/>
      <c r="C79" s="18"/>
      <c r="D79" s="19" t="s">
        <v>11</v>
      </c>
      <c r="E79" s="20" t="s">
        <v>11</v>
      </c>
      <c r="F79" s="21"/>
      <c r="G79" s="14"/>
      <c r="H79" s="15"/>
      <c r="I79" s="37"/>
      <c r="J79" s="1"/>
    </row>
    <row r="80" s="2" customFormat="1" ht="22.05" customHeight="1" spans="1:9">
      <c r="A80" s="23">
        <v>1</v>
      </c>
      <c r="B80" s="23" t="s">
        <v>160</v>
      </c>
      <c r="C80" s="23" t="s">
        <v>161</v>
      </c>
      <c r="D80" s="23" t="s">
        <v>34</v>
      </c>
      <c r="E80" s="25" t="s">
        <v>103</v>
      </c>
      <c r="F80" s="25"/>
      <c r="G80" s="25"/>
      <c r="H80" s="26"/>
      <c r="I80" s="26"/>
    </row>
    <row r="81" s="2" customFormat="1" ht="22.05" customHeight="1" spans="1:9">
      <c r="A81" s="23">
        <v>2</v>
      </c>
      <c r="B81" s="23" t="s">
        <v>162</v>
      </c>
      <c r="C81" s="23" t="s">
        <v>163</v>
      </c>
      <c r="D81" s="23" t="s">
        <v>40</v>
      </c>
      <c r="E81" s="25" t="s">
        <v>103</v>
      </c>
      <c r="F81" s="25"/>
      <c r="G81" s="25"/>
      <c r="H81" s="26"/>
      <c r="I81" s="26"/>
    </row>
    <row r="82" s="2" customFormat="1" ht="22.05" customHeight="1" spans="1:9">
      <c r="A82" s="23">
        <v>3</v>
      </c>
      <c r="B82" s="23" t="s">
        <v>164</v>
      </c>
      <c r="C82" s="23" t="s">
        <v>165</v>
      </c>
      <c r="D82" s="23" t="s">
        <v>40</v>
      </c>
      <c r="E82" s="25">
        <v>16</v>
      </c>
      <c r="F82" s="25"/>
      <c r="G82" s="25"/>
      <c r="H82" s="26" t="s">
        <v>166</v>
      </c>
      <c r="I82" s="26"/>
    </row>
    <row r="83" s="2" customFormat="1" ht="22.05" customHeight="1" spans="1:9">
      <c r="A83" s="23">
        <v>4</v>
      </c>
      <c r="B83" s="23" t="s">
        <v>167</v>
      </c>
      <c r="C83" s="28" t="s">
        <v>168</v>
      </c>
      <c r="D83" s="23" t="s">
        <v>40</v>
      </c>
      <c r="E83" s="25">
        <f>19*4</f>
        <v>76</v>
      </c>
      <c r="F83" s="25"/>
      <c r="G83" s="25"/>
      <c r="H83" s="26" t="s">
        <v>166</v>
      </c>
      <c r="I83" s="26"/>
    </row>
    <row r="84" s="2" customFormat="1" ht="22.05" customHeight="1" spans="1:9">
      <c r="A84" s="23">
        <v>5</v>
      </c>
      <c r="B84" s="23" t="s">
        <v>169</v>
      </c>
      <c r="C84" s="23" t="s">
        <v>170</v>
      </c>
      <c r="D84" s="23" t="s">
        <v>40</v>
      </c>
      <c r="E84" s="25">
        <v>16</v>
      </c>
      <c r="F84" s="25"/>
      <c r="G84" s="25"/>
      <c r="H84" s="26" t="s">
        <v>166</v>
      </c>
      <c r="I84" s="26"/>
    </row>
    <row r="85" s="2" customFormat="1" ht="27" customHeight="1" spans="1:9">
      <c r="A85" s="23">
        <v>6</v>
      </c>
      <c r="B85" s="23" t="s">
        <v>171</v>
      </c>
      <c r="C85" s="23" t="s">
        <v>172</v>
      </c>
      <c r="D85" s="23" t="s">
        <v>48</v>
      </c>
      <c r="E85" s="25" t="s">
        <v>173</v>
      </c>
      <c r="F85" s="25"/>
      <c r="G85" s="25"/>
      <c r="H85" s="26" t="s">
        <v>174</v>
      </c>
      <c r="I85" s="26"/>
    </row>
    <row r="86" s="2" customFormat="1" ht="27" customHeight="1" spans="1:9">
      <c r="A86" s="23">
        <v>7</v>
      </c>
      <c r="B86" s="23" t="s">
        <v>175</v>
      </c>
      <c r="C86" s="23" t="s">
        <v>176</v>
      </c>
      <c r="D86" s="23" t="s">
        <v>48</v>
      </c>
      <c r="E86" s="34">
        <v>400</v>
      </c>
      <c r="F86" s="25"/>
      <c r="G86" s="25"/>
      <c r="H86" s="26" t="s">
        <v>174</v>
      </c>
      <c r="I86" s="26"/>
    </row>
    <row r="87" s="2" customFormat="1" ht="29" customHeight="1" spans="1:9">
      <c r="A87" s="23">
        <v>8</v>
      </c>
      <c r="B87" s="23" t="s">
        <v>177</v>
      </c>
      <c r="C87" s="23" t="s">
        <v>11</v>
      </c>
      <c r="D87" s="23" t="s">
        <v>48</v>
      </c>
      <c r="E87" s="34">
        <v>320</v>
      </c>
      <c r="F87" s="25"/>
      <c r="G87" s="25"/>
      <c r="H87" s="26" t="s">
        <v>178</v>
      </c>
      <c r="I87" s="26"/>
    </row>
    <row r="88" s="2" customFormat="1" ht="29" customHeight="1" spans="1:9">
      <c r="A88" s="23">
        <v>9</v>
      </c>
      <c r="B88" s="23" t="s">
        <v>179</v>
      </c>
      <c r="C88" s="23" t="s">
        <v>11</v>
      </c>
      <c r="D88" s="23" t="s">
        <v>48</v>
      </c>
      <c r="E88" s="34">
        <f>10.5*14</f>
        <v>147</v>
      </c>
      <c r="F88" s="25"/>
      <c r="G88" s="25"/>
      <c r="H88" s="26" t="s">
        <v>178</v>
      </c>
      <c r="I88" s="26"/>
    </row>
    <row r="89" s="2" customFormat="1" ht="22.05" customHeight="1" spans="1:9">
      <c r="A89" s="23">
        <v>10</v>
      </c>
      <c r="B89" s="23" t="s">
        <v>180</v>
      </c>
      <c r="C89" s="23" t="s">
        <v>181</v>
      </c>
      <c r="D89" s="23" t="s">
        <v>52</v>
      </c>
      <c r="E89" s="34">
        <v>220</v>
      </c>
      <c r="F89" s="25"/>
      <c r="G89" s="25"/>
      <c r="H89" s="26"/>
      <c r="I89" s="26"/>
    </row>
    <row r="90" s="2" customFormat="1" ht="26" customHeight="1" spans="1:9">
      <c r="A90" s="23">
        <v>11</v>
      </c>
      <c r="B90" s="23" t="s">
        <v>182</v>
      </c>
      <c r="C90" s="23" t="s">
        <v>183</v>
      </c>
      <c r="D90" s="23" t="s">
        <v>52</v>
      </c>
      <c r="E90" s="25" t="s">
        <v>184</v>
      </c>
      <c r="F90" s="25"/>
      <c r="G90" s="25"/>
      <c r="H90" s="26" t="s">
        <v>185</v>
      </c>
      <c r="I90" s="26"/>
    </row>
    <row r="91" s="2" customFormat="1" ht="26" customHeight="1" spans="1:9">
      <c r="A91" s="23">
        <v>12</v>
      </c>
      <c r="B91" s="23" t="s">
        <v>186</v>
      </c>
      <c r="C91" s="23" t="s">
        <v>187</v>
      </c>
      <c r="D91" s="23" t="s">
        <v>52</v>
      </c>
      <c r="E91" s="25">
        <v>11</v>
      </c>
      <c r="F91" s="25"/>
      <c r="G91" s="25"/>
      <c r="H91" s="26" t="s">
        <v>185</v>
      </c>
      <c r="I91" s="26"/>
    </row>
    <row r="92" s="2" customFormat="1" ht="27" customHeight="1" spans="1:9">
      <c r="A92" s="23">
        <v>13</v>
      </c>
      <c r="B92" s="23" t="s">
        <v>188</v>
      </c>
      <c r="C92" s="23" t="s">
        <v>189</v>
      </c>
      <c r="D92" s="23" t="s">
        <v>52</v>
      </c>
      <c r="E92" s="25">
        <v>182</v>
      </c>
      <c r="F92" s="25"/>
      <c r="G92" s="25"/>
      <c r="H92" s="26" t="s">
        <v>185</v>
      </c>
      <c r="I92" s="26"/>
    </row>
    <row r="93" s="2" customFormat="1" ht="24" customHeight="1" spans="1:9">
      <c r="A93" s="23">
        <v>14</v>
      </c>
      <c r="B93" s="23" t="s">
        <v>188</v>
      </c>
      <c r="C93" s="23" t="s">
        <v>190</v>
      </c>
      <c r="D93" s="23" t="s">
        <v>52</v>
      </c>
      <c r="E93" s="25">
        <v>20</v>
      </c>
      <c r="F93" s="25"/>
      <c r="G93" s="25"/>
      <c r="H93" s="26" t="s">
        <v>185</v>
      </c>
      <c r="I93" s="26"/>
    </row>
    <row r="94" s="2" customFormat="1" ht="24" customHeight="1" spans="1:9">
      <c r="A94" s="23">
        <v>15</v>
      </c>
      <c r="B94" s="23" t="s">
        <v>191</v>
      </c>
      <c r="C94" s="23" t="s">
        <v>192</v>
      </c>
      <c r="D94" s="23" t="s">
        <v>40</v>
      </c>
      <c r="E94" s="25">
        <v>1</v>
      </c>
      <c r="F94" s="25"/>
      <c r="G94" s="25"/>
      <c r="H94" s="26" t="s">
        <v>193</v>
      </c>
      <c r="I94" s="26"/>
    </row>
    <row r="95" s="2" customFormat="1" ht="22.05" customHeight="1" spans="1:9">
      <c r="A95" s="23">
        <v>16</v>
      </c>
      <c r="B95" s="23" t="s">
        <v>194</v>
      </c>
      <c r="C95" s="23" t="s">
        <v>195</v>
      </c>
      <c r="D95" s="23" t="s">
        <v>52</v>
      </c>
      <c r="E95" s="25">
        <v>10</v>
      </c>
      <c r="F95" s="25"/>
      <c r="G95" s="25"/>
      <c r="H95" s="26" t="s">
        <v>185</v>
      </c>
      <c r="I95" s="26"/>
    </row>
    <row r="96" s="2" customFormat="1" ht="22.05" customHeight="1" spans="1:9">
      <c r="A96" s="23">
        <v>17</v>
      </c>
      <c r="B96" s="23" t="s">
        <v>196</v>
      </c>
      <c r="C96" s="23" t="s">
        <v>197</v>
      </c>
      <c r="D96" s="23" t="s">
        <v>52</v>
      </c>
      <c r="E96" s="25">
        <v>18</v>
      </c>
      <c r="F96" s="25"/>
      <c r="G96" s="25"/>
      <c r="H96" s="26" t="s">
        <v>185</v>
      </c>
      <c r="I96" s="26"/>
    </row>
    <row r="97" s="2" customFormat="1" ht="22.05" customHeight="1" spans="1:9">
      <c r="A97" s="23">
        <v>18</v>
      </c>
      <c r="B97" s="23" t="s">
        <v>198</v>
      </c>
      <c r="C97" s="23" t="s">
        <v>199</v>
      </c>
      <c r="D97" s="23" t="s">
        <v>52</v>
      </c>
      <c r="E97" s="25">
        <v>80</v>
      </c>
      <c r="F97" s="25"/>
      <c r="G97" s="25"/>
      <c r="H97" s="26" t="s">
        <v>185</v>
      </c>
      <c r="I97" s="26"/>
    </row>
    <row r="98" s="2" customFormat="1" ht="22.05" customHeight="1" spans="1:9">
      <c r="A98" s="23">
        <v>19</v>
      </c>
      <c r="B98" s="23" t="s">
        <v>200</v>
      </c>
      <c r="C98" s="23" t="s">
        <v>201</v>
      </c>
      <c r="D98" s="23" t="s">
        <v>48</v>
      </c>
      <c r="E98" s="25">
        <v>160</v>
      </c>
      <c r="F98" s="25"/>
      <c r="G98" s="25"/>
      <c r="H98" s="26" t="s">
        <v>202</v>
      </c>
      <c r="I98" s="26"/>
    </row>
    <row r="99" s="1" customFormat="1" ht="25" customHeight="1" spans="1:9">
      <c r="A99" s="38" t="s">
        <v>203</v>
      </c>
      <c r="B99" s="38"/>
      <c r="C99" s="38"/>
      <c r="D99" s="38"/>
      <c r="E99" s="39"/>
      <c r="F99" s="40"/>
      <c r="G99" s="41">
        <f>SUM(G4:G98)</f>
        <v>0</v>
      </c>
      <c r="H99" s="42"/>
      <c r="I99" s="37"/>
    </row>
    <row r="100" s="1" customFormat="1" ht="25" customHeight="1" spans="1:9">
      <c r="A100" s="38" t="s">
        <v>204</v>
      </c>
      <c r="B100" s="38"/>
      <c r="C100" s="38"/>
      <c r="D100" s="38"/>
      <c r="E100" s="43" t="s">
        <v>205</v>
      </c>
      <c r="F100" s="40"/>
      <c r="G100" s="44"/>
      <c r="H100" s="42"/>
      <c r="I100" s="37"/>
    </row>
    <row r="101" s="1" customFormat="1" ht="25" customHeight="1" spans="1:9">
      <c r="A101" s="38" t="s">
        <v>206</v>
      </c>
      <c r="B101" s="38"/>
      <c r="C101" s="38"/>
      <c r="D101" s="38"/>
      <c r="E101" s="43" t="s">
        <v>205</v>
      </c>
      <c r="F101" s="43"/>
      <c r="G101" s="44"/>
      <c r="H101" s="42"/>
      <c r="I101" s="37"/>
    </row>
    <row r="102" s="1" customFormat="1" ht="25" customHeight="1" spans="1:9">
      <c r="A102" s="38" t="s">
        <v>207</v>
      </c>
      <c r="B102" s="38"/>
      <c r="C102" s="38"/>
      <c r="D102" s="38"/>
      <c r="E102" s="14"/>
      <c r="F102" s="40"/>
      <c r="G102" s="41">
        <f>G101+G100+G99</f>
        <v>0</v>
      </c>
      <c r="H102" s="42"/>
      <c r="I102" s="37"/>
    </row>
  </sheetData>
  <mergeCells count="9">
    <mergeCell ref="A1:I1"/>
    <mergeCell ref="A3:C3"/>
    <mergeCell ref="A26:C26"/>
    <mergeCell ref="A70:C70"/>
    <mergeCell ref="A79:C79"/>
    <mergeCell ref="A99:D99"/>
    <mergeCell ref="A100:D100"/>
    <mergeCell ref="A101:D101"/>
    <mergeCell ref="A102:D10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清单及报价格式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设备科王霜</cp:lastModifiedBy>
  <dcterms:created xsi:type="dcterms:W3CDTF">2006-09-12T19:21:00Z</dcterms:created>
  <dcterms:modified xsi:type="dcterms:W3CDTF">2024-03-06T10:11:32Z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4C67A2C28BCF4928B2125ECBAA6F0815_13</vt:lpwstr>
  </property>
  <property fmtid="{D5CDD505-2E9C-101B-9397-08002B2CF9AE}" pid="3" name="KSOProductBuildVer">
    <vt:lpwstr>2052-12.1.0.16364</vt:lpwstr>
  </property>
</Properties>
</file>